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6502ABD9-5B75-42AD-8A8D-9BCBF57241FA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ACT!$A$181:$E$223</definedName>
    <definedName name="_xlnm.Print_Area" localSheetId="6">Conciliacion_Eg!$A$1:$C$51</definedName>
    <definedName name="_xlnm.Print_Area" localSheetId="5">Conciliacion_Ig!$A$1:$C$32</definedName>
    <definedName name="_xlnm.Print_Area" localSheetId="4">EFE!$A$66:$D$148</definedName>
    <definedName name="_xlnm.Print_Area" localSheetId="2">ESF!$A$153:$E$184</definedName>
    <definedName name="_xlnm.Print_Area" localSheetId="7">Memoria!$A$1:$J$66</definedName>
    <definedName name="_xlnm.Print_Area" localSheetId="0">'Notas a los Edos Financieros'!$A$1:$D$52</definedName>
    <definedName name="_xlnm.Print_Area" localSheetId="3">VHP!$A$1:$E$38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H110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<sst xmlns="http://schemas.openxmlformats.org/spreadsheetml/2006/main" count="857" uniqueCount="602">
  <si>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</si>
  <si>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</si>
  <si>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</si>
  <si>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</si>
  <si>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</si>
  <si>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</si>
  <si>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</si>
  <si>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</si>
  <si>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</si>
  <si>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</si>
  <si>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</si>
  <si>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</si>
  <si>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</si>
  <si>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</si>
  <si>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</si>
  <si>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</si>
  <si>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</si>
  <si>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</si>
  <si>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</si>
  <si>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</si>
  <si>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</si>
  <si>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</si>
  <si>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</si>
  <si>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</si>
  <si>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</si>
  <si>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</si>
  <si>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</si>
  <si>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</si>
  <si>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</si>
  <si>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</si>
  <si>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</si>
  <si>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</si>
  <si>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</si>
  <si>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</si>
  <si>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</si>
  <si>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</si>
  <si>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</si>
  <si>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</si>
  <si>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</si>
  <si>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</si>
  <si>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</si>
  <si>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</si>
  <si>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</si>
  <si>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</si>
  <si>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</si>
  <si>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</si>
  <si>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</si>
  <si>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</si>
  <si>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</si>
  <si>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</si>
  <si>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</si>
  <si>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</si>
  <si>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</si>
  <si>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</si>
  <si>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</si>
  <si>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</si>
  <si>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</si>
  <si>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</si>
  <si>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</si>
  <si>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</si>
  <si>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</si>
  <si>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</si>
  <si>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</si>
  <si>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</si>
  <si>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</si>
  <si>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</si>
  <si>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</si>
  <si>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</si>
  <si>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</si>
  <si>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</si>
  <si>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</si>
  <si>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</si>
  <si>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</si>
  <si>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</si>
  <si>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</si>
  <si>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</si>
  <si>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</si>
  <si>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</si>
  <si>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</si>
  <si>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</si>
  <si>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</si>
  <si>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</si>
  <si>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</si>
  <si>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</si>
  <si>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</si>
  <si>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</si>
  <si>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</si>
  <si>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</si>
  <si>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</si>
  <si>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</si>
  <si>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</si>
  <si>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</si>
  <si>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</si>
  <si>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</si>
  <si>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</si>
  <si>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</si>
  <si>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</si>
  <si>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</si>
  <si>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</si>
  <si>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</si>
  <si>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</si>
  <si>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</si>
  <si>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</si>
  <si>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</si>
  <si>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</si>
  <si>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</si>
  <si>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</si>
  <si>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</si>
  <si>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</si>
  <si>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</si>
  <si>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</si>
  <si>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</si>
  <si>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</si>
  <si>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</si>
  <si>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</si>
  <si>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</si>
  <si>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</si>
  <si>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</si>
  <si>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</si>
  <si>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</si>
  <si>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</si>
  <si>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</si>
  <si>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</si>
  <si>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</si>
  <si>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</si>
  <si>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</si>
  <si>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</si>
  <si>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</si>
  <si>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</si>
  <si>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</si>
  <si>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</si>
  <si>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</si>
  <si>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</si>
  <si>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</si>
  <si>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</si>
  <si>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</si>
  <si>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</si>
  <si>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</si>
  <si>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</si>
  <si>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</si>
  <si>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</si>
  <si>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</si>
  <si>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</si>
  <si>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</si>
  <si>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</si>
  <si>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</si>
  <si>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</si>
  <si>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</si>
  <si>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</si>
  <si>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</si>
  <si>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</si>
  <si>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</si>
  <si>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</si>
  <si>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</si>
  <si>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</si>
  <si>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</si>
  <si>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</si>
  <si>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</si>
  <si>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</si>
  <si>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</si>
  <si>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</si>
  <si>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</si>
  <si>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</si>
  <si>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</si>
  <si>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</si>
  <si>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</si>
  <si>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</si>
  <si>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</si>
  <si>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</si>
  <si>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</si>
  <si>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</si>
  <si>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</si>
  <si>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</si>
  <si>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</si>
  <si>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</si>
  <si>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</si>
  <si>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</si>
  <si>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</si>
  <si>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</si>
  <si>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</si>
  <si>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</si>
  <si>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</si>
  <si>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</si>
  <si>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</si>
  <si>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</si>
  <si>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</si>
  <si>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</si>
  <si>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</si>
  <si>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</si>
  <si>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</si>
  <si>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</si>
  <si>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</si>
  <si>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</si>
  <si>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</si>
  <si>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</si>
  <si>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</si>
  <si>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</si>
  <si>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</si>
  <si>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</si>
  <si>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</si>
  <si>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</si>
  <si>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</si>
  <si>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</si>
  <si>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</si>
  <si>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</si>
  <si>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</si>
  <si>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</si>
  <si>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</si>
  <si>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</si>
  <si>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</si>
  <si>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</si>
  <si>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</si>
  <si>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</si>
  <si>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</si>
  <si>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</si>
  <si>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</si>
  <si>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</si>
  <si>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</si>
  <si>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</si>
  <si>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</si>
  <si>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</si>
  <si>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</si>
  <si>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</si>
  <si>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</si>
  <si>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</si>
  <si>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</si>
  <si>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</si>
  <si>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</si>
  <si>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</si>
  <si>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</si>
  <si>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</si>
  <si>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</si>
  <si>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</si>
  <si>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</si>
  <si>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</si>
  <si>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</si>
  <si>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</si>
  <si>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</si>
  <si>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</si>
  <si>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</si>
  <si>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</si>
  <si>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</si>
  <si>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</si>
  <si>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</si>
  <si>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</si>
  <si>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</si>
  <si>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</si>
  <si>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</si>
  <si>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</si>
  <si>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</si>
  <si>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</si>
  <si>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</si>
  <si>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</si>
  <si>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</si>
  <si>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</si>
  <si>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</si>
  <si>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</si>
  <si>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</si>
  <si>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</si>
  <si>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</si>
  <si>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</si>
  <si>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</si>
  <si>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</si>
  <si>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</si>
  <si>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</si>
  <si>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</si>
  <si>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</si>
  <si>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</si>
  <si>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</si>
  <si>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</si>
  <si>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</si>
  <si>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</si>
  <si>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</si>
  <si>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</si>
  <si>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</si>
  <si>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</si>
  <si>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</si>
  <si>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</si>
  <si>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</si>
  <si>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</si>
  <si>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</si>
  <si>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</si>
  <si>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</si>
  <si>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</si>
  <si>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</si>
  <si>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</si>
  <si>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</si>
  <si>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</si>
  <si>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</si>
  <si>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</si>
  <si>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</si>
  <si>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</si>
  <si>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</si>
  <si>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</si>
  <si>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</si>
  <si>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</si>
  <si>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</si>
  <si>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</si>
  <si>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</si>
  <si>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</si>
  <si>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</si>
  <si>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</si>
  <si>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</si>
  <si>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</si>
  <si>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</si>
  <si>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</si>
  <si>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</si>
  <si>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</si>
  <si>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</si>
  <si>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</si>
  <si>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</si>
  <si>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</si>
  <si>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</si>
  <si>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</si>
  <si>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</si>
  <si>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</si>
  <si>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</si>
  <si>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</si>
  <si>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</si>
  <si>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</si>
  <si>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</si>
  <si>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</si>
  <si>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</si>
  <si>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</si>
  <si>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</si>
  <si>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</si>
  <si>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</si>
  <si>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</si>
  <si>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</si>
  <si>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</si>
  <si>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</si>
  <si>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</si>
  <si>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</si>
  <si>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</si>
  <si>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</si>
  <si>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</si>
  <si>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</si>
  <si>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</si>
  <si>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</si>
  <si>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</si>
  <si>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</si>
  <si>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</si>
  <si>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</si>
  <si>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</si>
  <si>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</si>
  <si>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</si>
  <si>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</si>
  <si>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</si>
  <si>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</si>
  <si>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</si>
  <si>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</si>
  <si>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</si>
  <si>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</si>
  <si>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</si>
  <si>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</si>
  <si>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</si>
  <si>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</si>
  <si>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</si>
  <si>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</si>
  <si>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</si>
  <si>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</si>
  <si>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</si>
  <si>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</si>
  <si>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</si>
  <si>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</si>
  <si>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</si>
  <si>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</si>
  <si>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</si>
  <si>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</si>
  <si>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</si>
  <si>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</si>
  <si>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</si>
  <si>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</si>
  <si>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</si>
  <si>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</si>
  <si>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</si>
  <si>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</si>
  <si>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</si>
  <si>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</si>
  <si>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</si>
  <si>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</si>
  <si>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</si>
  <si>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</si>
  <si>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</si>
  <si>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</si>
  <si>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</si>
  <si>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</si>
  <si>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</si>
  <si>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</si>
  <si>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</si>
  <si>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</si>
  <si>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</si>
  <si>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</si>
  <si>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</si>
  <si>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</si>
  <si>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</si>
  <si>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</si>
  <si>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</si>
  <si>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</si>
  <si>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</si>
  <si>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</si>
  <si>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</si>
  <si>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</si>
  <si>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</si>
  <si>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</si>
  <si>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</si>
  <si>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</si>
  <si>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</si>
  <si>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</si>
  <si>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</si>
  <si>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</si>
  <si>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</si>
  <si>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</si>
  <si>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</si>
  <si>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</si>
  <si>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</si>
  <si>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</si>
  <si>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</si>
  <si>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</si>
  <si>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</si>
  <si>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</si>
  <si>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</si>
  <si>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</si>
  <si>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</si>
  <si>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</si>
  <si>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</si>
  <si>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</si>
  <si>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</si>
  <si>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</si>
  <si>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</si>
  <si>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</si>
  <si>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</si>
  <si>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</si>
  <si>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</si>
  <si>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</si>
  <si>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</si>
  <si>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</si>
  <si>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</si>
  <si>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</si>
  <si>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</si>
  <si>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</si>
  <si>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</si>
  <si>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</si>
  <si>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</si>
  <si>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</si>
  <si>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</si>
  <si>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</si>
  <si>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</si>
  <si>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</si>
  <si>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</si>
  <si>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</si>
  <si>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</si>
  <si>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</si>
  <si>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</si>
  <si>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</si>
  <si>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</si>
  <si>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</si>
  <si>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</si>
  <si>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</si>
  <si>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</si>
  <si>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</si>
  <si>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</si>
  <si>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</si>
  <si>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</si>
  <si>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</si>
  <si>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</si>
  <si>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</si>
  <si>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</si>
  <si>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</si>
  <si>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</si>
  <si>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</si>
  <si>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</si>
  <si>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</si>
  <si>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</si>
  <si>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</si>
  <si>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</si>
  <si>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</si>
  <si>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</si>
  <si>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</si>
  <si>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</si>
  <si>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</si>
  <si>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</si>
  <si>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</si>
  <si>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</si>
  <si>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</si>
  <si>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</si>
  <si>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</si>
  <si>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</si>
  <si>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</si>
  <si>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</si>
  <si>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</si>
  <si>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</si>
  <si>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</si>
  <si>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</si>
  <si>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</si>
  <si>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</si>
  <si>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</si>
  <si>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</si>
  <si>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</si>
  <si>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</si>
  <si>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</si>
  <si>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</si>
  <si>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</si>
  <si>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</si>
  <si>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</si>
  <si>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</si>
  <si>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</si>
  <si>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</si>
  <si>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</si>
  <si>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</si>
  <si>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</si>
  <si>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</si>
  <si>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</si>
  <si>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</si>
  <si>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</si>
  <si>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</si>
  <si>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</si>
  <si>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</si>
  <si>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</si>
  <si>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</si>
  <si>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</si>
  <si>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</si>
  <si>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</si>
  <si>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</si>
  <si>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</si>
  <si>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</si>
  <si>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</si>
  <si>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</si>
  <si>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</si>
  <si>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</si>
  <si>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</si>
  <si>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</si>
  <si>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</si>
  <si>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</si>
  <si>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</si>
  <si>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</si>
  <si>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</si>
  <si>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</si>
  <si>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</si>
  <si>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</si>
  <si>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</si>
  <si>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</si>
  <si>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</si>
  <si>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</si>
  <si>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</si>
  <si>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</si>
  <si>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</si>
  <si>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</si>
  <si>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</si>
  <si>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</si>
  <si>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</si>
  <si>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</si>
  <si>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</si>
  <si>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</si>
  <si>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</si>
  <si>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</si>
  <si>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</si>
  <si>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</si>
  <si>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</si>
  <si>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</si>
  <si>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</si>
  <si>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</si>
  <si>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</si>
  <si>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</si>
  <si>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</si>
  <si>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</si>
  <si>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</si>
  <si>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</si>
  <si>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</si>
  <si>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</si>
  <si>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</si>
  <si>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</si>
  <si>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</si>
  <si>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</si>
  <si>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</si>
  <si>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</si>
  <si>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</si>
  <si>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</si>
  <si>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</si>
  <si>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</si>
  <si>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</si>
  <si>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</si>
  <si>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</si>
  <si>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</si>
  <si>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</si>
  <si>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</si>
  <si>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</si>
  <si>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</si>
  <si>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</si>
  <si>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</si>
  <si>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</si>
  <si>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</si>
  <si>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</si>
  <si>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</si>
  <si>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</si>
  <si>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</si>
  <si>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SAN FELIPE, GTO.</t>
  </si>
  <si>
    <t>Del 1 de Enero al 31 de Diciembre de 2025</t>
  </si>
  <si>
    <t xml:space="preserve">Bajo protesta de decir verdad declaramos que los Estados Financieros y sus notas, son razonablemente </t>
  </si>
  <si>
    <t>correctos y son responsabilidad del emisor.</t>
  </si>
  <si>
    <t>Bajo protesta de decir verdad declaramos que los Estados Financieros y sus notas, son razonablemente</t>
  </si>
  <si>
    <t xml:space="preserve">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</si>
</sst>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46</xdr:row>
      <xdr:rowOff>76200</xdr:rowOff>
    </xdr:from>
    <xdr:to>
      <xdr:col>3</xdr:col>
      <xdr:colOff>385555</xdr:colOff>
      <xdr:row>52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35927DD-32A4-4FE1-BD11-957BDF2DFB15}"/>
            </a:ext>
          </a:extLst>
        </xdr:cNvPr>
        <xdr:cNvSpPr txBox="1"/>
      </xdr:nvSpPr>
      <xdr:spPr>
        <a:xfrm>
          <a:off x="685800" y="69342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216</xdr:row>
      <xdr:rowOff>114300</xdr:rowOff>
    </xdr:from>
    <xdr:to>
      <xdr:col>3</xdr:col>
      <xdr:colOff>633205</xdr:colOff>
      <xdr:row>223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6C748E-BFB7-438F-983B-AB9BD3E50DD5}"/>
            </a:ext>
          </a:extLst>
        </xdr:cNvPr>
        <xdr:cNvSpPr txBox="1"/>
      </xdr:nvSpPr>
      <xdr:spPr>
        <a:xfrm>
          <a:off x="1743075" y="333565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1322295</xdr:colOff>
      <xdr:row>177</xdr:row>
      <xdr:rowOff>44822</xdr:rowOff>
    </xdr:from>
    <xdr:to>
      <xdr:col>4</xdr:col>
      <xdr:colOff>772719</xdr:colOff>
      <xdr:row>183</xdr:row>
      <xdr:rowOff>85164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F7BCB3-1829-464D-9908-C6786FA3FA8D}"/>
            </a:ext>
          </a:extLst>
        </xdr:cNvPr>
        <xdr:cNvSpPr txBox="1"/>
      </xdr:nvSpPr>
      <xdr:spPr>
        <a:xfrm>
          <a:off x="1994648" y="26188146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4</xdr:col>
      <xdr:colOff>290305</xdr:colOff>
      <xdr:row>38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BF362C7-E84C-4329-8326-BE73FD37DB10}"/>
            </a:ext>
          </a:extLst>
        </xdr:cNvPr>
        <xdr:cNvSpPr txBox="1"/>
      </xdr:nvSpPr>
      <xdr:spPr>
        <a:xfrm>
          <a:off x="666750" y="49530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142</xdr:row>
      <xdr:rowOff>133350</xdr:rowOff>
    </xdr:from>
    <xdr:to>
      <xdr:col>3</xdr:col>
      <xdr:colOff>1023730</xdr:colOff>
      <xdr:row>149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62F3ADF-2469-4D10-83D3-8D44689F2085}"/>
            </a:ext>
          </a:extLst>
        </xdr:cNvPr>
        <xdr:cNvSpPr txBox="1"/>
      </xdr:nvSpPr>
      <xdr:spPr>
        <a:xfrm>
          <a:off x="819150" y="208026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66675</xdr:rowOff>
    </xdr:from>
    <xdr:to>
      <xdr:col>3</xdr:col>
      <xdr:colOff>518905</xdr:colOff>
      <xdr:row>31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51409F1-3403-46CE-AA93-E4B2F0F69C8F}"/>
            </a:ext>
          </a:extLst>
        </xdr:cNvPr>
        <xdr:cNvSpPr txBox="1"/>
      </xdr:nvSpPr>
      <xdr:spPr>
        <a:xfrm>
          <a:off x="0" y="406717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104775</xdr:rowOff>
    </xdr:from>
    <xdr:to>
      <xdr:col>3</xdr:col>
      <xdr:colOff>576055</xdr:colOff>
      <xdr:row>52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6CAFE3B-B5CB-4ED5-AD82-5ECF8F37ED64}"/>
            </a:ext>
          </a:extLst>
        </xdr:cNvPr>
        <xdr:cNvSpPr txBox="1"/>
      </xdr:nvSpPr>
      <xdr:spPr>
        <a:xfrm>
          <a:off x="0" y="69532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793753</xdr:colOff>
      <xdr:row>61</xdr:row>
      <xdr:rowOff>36627</xdr:rowOff>
    </xdr:from>
    <xdr:to>
      <xdr:col>3</xdr:col>
      <xdr:colOff>1195672</xdr:colOff>
      <xdr:row>67</xdr:row>
      <xdr:rowOff>71796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A1997B1-2628-4157-B42E-3AFA5A1AE82A}"/>
            </a:ext>
          </a:extLst>
        </xdr:cNvPr>
        <xdr:cNvSpPr txBox="1"/>
      </xdr:nvSpPr>
      <xdr:spPr>
        <a:xfrm>
          <a:off x="1465388" y="92685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21" activePane="bottomLeft" state="frozen"/>
      <selection activeCell="A14" sqref="A14:B14"/>
      <selection pane="bottomLeft" sqref="A1:D5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1.0236220472440944" right="0.23622047244094491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81" zoomScaleNormal="100" workbookViewId="0">
      <selection activeCell="A181" sqref="A181:E2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20178339.710000001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1084326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1084326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1084326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18951122.600000001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18951122.600000001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18951122.600000001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142891.10999999999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142891.10999999999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142891.10999999999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19237276.880000003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15971782.960000001</v>
      </c>
      <c r="D95" s="112">
        <f>C95/$C$94</f>
        <v>0.83025175858465883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13881476.390000001</v>
      </c>
      <c r="D96" s="112">
        <f t="shared" ref="D96:D159" si="0">C96/$C$94</f>
        <v>0.72159258696493844</v>
      </c>
      <c r="E96" s="41"/>
    </row>
    <row r="97" spans="1:5" x14ac:dyDescent="0.2">
      <c r="A97" s="43">
        <v>5111</v>
      </c>
      <c r="B97" s="41" t="s">
        <v>280</v>
      </c>
      <c r="C97" s="142">
        <v>8124209.1200000001</v>
      </c>
      <c r="D97" s="44">
        <f t="shared" si="0"/>
        <v>0.4223159634639515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1192678.83</v>
      </c>
      <c r="D99" s="44">
        <f t="shared" si="0"/>
        <v>6.1998319067703721E-2</v>
      </c>
      <c r="E99" s="41"/>
    </row>
    <row r="100" spans="1:5" x14ac:dyDescent="0.2">
      <c r="A100" s="43">
        <v>5114</v>
      </c>
      <c r="B100" s="41" t="s">
        <v>283</v>
      </c>
      <c r="C100" s="142">
        <v>2439221.46</v>
      </c>
      <c r="D100" s="44">
        <f t="shared" si="0"/>
        <v>0.12679660823179875</v>
      </c>
      <c r="E100" s="41"/>
    </row>
    <row r="101" spans="1:5" x14ac:dyDescent="0.2">
      <c r="A101" s="43">
        <v>5115</v>
      </c>
      <c r="B101" s="41" t="s">
        <v>284</v>
      </c>
      <c r="C101" s="142">
        <v>2125366.98</v>
      </c>
      <c r="D101" s="44">
        <f t="shared" si="0"/>
        <v>0.1104816962014844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917355.76</v>
      </c>
      <c r="D103" s="112">
        <f t="shared" si="0"/>
        <v>4.7686362561726557E-2</v>
      </c>
      <c r="E103" s="41"/>
    </row>
    <row r="104" spans="1:5" x14ac:dyDescent="0.2">
      <c r="A104" s="43">
        <v>5121</v>
      </c>
      <c r="B104" s="41" t="s">
        <v>287</v>
      </c>
      <c r="C104" s="142">
        <v>225584.66</v>
      </c>
      <c r="D104" s="44">
        <f t="shared" si="0"/>
        <v>1.1726434120960678E-2</v>
      </c>
      <c r="E104" s="41"/>
    </row>
    <row r="105" spans="1:5" x14ac:dyDescent="0.2">
      <c r="A105" s="43">
        <v>5122</v>
      </c>
      <c r="B105" s="41" t="s">
        <v>288</v>
      </c>
      <c r="C105" s="142">
        <v>23500</v>
      </c>
      <c r="D105" s="44">
        <f t="shared" si="0"/>
        <v>1.2215866178248819E-3</v>
      </c>
      <c r="E105" s="41"/>
    </row>
    <row r="106" spans="1:5" x14ac:dyDescent="0.2">
      <c r="A106" s="43">
        <v>5123</v>
      </c>
      <c r="B106" s="41" t="s">
        <v>289</v>
      </c>
      <c r="C106" s="142">
        <v>1965.46</v>
      </c>
      <c r="D106" s="44">
        <f t="shared" si="0"/>
        <v>1.021693461221316E-4</v>
      </c>
      <c r="E106" s="41"/>
    </row>
    <row r="107" spans="1:5" x14ac:dyDescent="0.2">
      <c r="A107" s="43">
        <v>5124</v>
      </c>
      <c r="B107" s="41" t="s">
        <v>290</v>
      </c>
      <c r="C107" s="142">
        <v>30844</v>
      </c>
      <c r="D107" s="44">
        <f t="shared" si="0"/>
        <v>1.6033454314974748E-3</v>
      </c>
      <c r="E107" s="41"/>
    </row>
    <row r="108" spans="1:5" x14ac:dyDescent="0.2">
      <c r="A108" s="43">
        <v>5125</v>
      </c>
      <c r="B108" s="41" t="s">
        <v>291</v>
      </c>
      <c r="C108" s="142">
        <v>19987.22</v>
      </c>
      <c r="D108" s="44">
        <f t="shared" si="0"/>
        <v>1.0389838501924187E-3</v>
      </c>
      <c r="E108" s="41"/>
    </row>
    <row r="109" spans="1:5" x14ac:dyDescent="0.2">
      <c r="A109" s="43">
        <v>5126</v>
      </c>
      <c r="B109" s="41" t="s">
        <v>292</v>
      </c>
      <c r="C109" s="142">
        <v>313886.2</v>
      </c>
      <c r="D109" s="44">
        <f t="shared" si="0"/>
        <v>1.631656091233636E-2</v>
      </c>
      <c r="E109" s="41"/>
    </row>
    <row r="110" spans="1:5" x14ac:dyDescent="0.2">
      <c r="A110" s="43">
        <v>5127</v>
      </c>
      <c r="B110" s="41" t="s">
        <v>293</v>
      </c>
      <c r="C110" s="142">
        <v>127553.12</v>
      </c>
      <c r="D110" s="44">
        <f t="shared" si="0"/>
        <v>6.6305184873962251E-3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174035.1</v>
      </c>
      <c r="D112" s="44">
        <f t="shared" si="0"/>
        <v>9.046763795396387E-3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1172950.81</v>
      </c>
      <c r="D113" s="112">
        <f t="shared" si="0"/>
        <v>6.0972809057993863E-2</v>
      </c>
      <c r="E113" s="41"/>
    </row>
    <row r="114" spans="1:5" x14ac:dyDescent="0.2">
      <c r="A114" s="43">
        <v>5131</v>
      </c>
      <c r="B114" s="41" t="s">
        <v>297</v>
      </c>
      <c r="C114" s="142">
        <v>97874.6</v>
      </c>
      <c r="D114" s="44">
        <f t="shared" si="0"/>
        <v>5.0877575142537533E-3</v>
      </c>
      <c r="E114" s="41"/>
    </row>
    <row r="115" spans="1:5" x14ac:dyDescent="0.2">
      <c r="A115" s="43">
        <v>5132</v>
      </c>
      <c r="B115" s="41" t="s">
        <v>298</v>
      </c>
      <c r="C115" s="142">
        <v>65252.639999999999</v>
      </c>
      <c r="D115" s="44">
        <f t="shared" si="0"/>
        <v>3.3919894383721105E-3</v>
      </c>
      <c r="E115" s="41"/>
    </row>
    <row r="116" spans="1:5" x14ac:dyDescent="0.2">
      <c r="A116" s="43">
        <v>5133</v>
      </c>
      <c r="B116" s="41" t="s">
        <v>299</v>
      </c>
      <c r="C116" s="142">
        <v>173819.22</v>
      </c>
      <c r="D116" s="44">
        <f t="shared" si="0"/>
        <v>9.0355418328833641E-3</v>
      </c>
      <c r="E116" s="41"/>
    </row>
    <row r="117" spans="1:5" x14ac:dyDescent="0.2">
      <c r="A117" s="43">
        <v>5134</v>
      </c>
      <c r="B117" s="41" t="s">
        <v>300</v>
      </c>
      <c r="C117" s="142">
        <v>126046.45</v>
      </c>
      <c r="D117" s="44">
        <f t="shared" si="0"/>
        <v>6.5521981508226846E-3</v>
      </c>
      <c r="E117" s="41"/>
    </row>
    <row r="118" spans="1:5" x14ac:dyDescent="0.2">
      <c r="A118" s="43">
        <v>5135</v>
      </c>
      <c r="B118" s="41" t="s">
        <v>301</v>
      </c>
      <c r="C118" s="142">
        <v>241333.88</v>
      </c>
      <c r="D118" s="44">
        <f t="shared" si="0"/>
        <v>1.2545116520670465E-2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143933.07</v>
      </c>
      <c r="D121" s="44">
        <f t="shared" si="0"/>
        <v>7.4819877521043396E-3</v>
      </c>
      <c r="E121" s="41"/>
    </row>
    <row r="122" spans="1:5" x14ac:dyDescent="0.2">
      <c r="A122" s="43">
        <v>5139</v>
      </c>
      <c r="B122" s="41" t="s">
        <v>305</v>
      </c>
      <c r="C122" s="142">
        <v>324690.95</v>
      </c>
      <c r="D122" s="44">
        <f t="shared" si="0"/>
        <v>1.6878217848887142E-2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2891806.82</v>
      </c>
      <c r="D123" s="112">
        <f t="shared" si="0"/>
        <v>0.15032308564454158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2836381.07</v>
      </c>
      <c r="D133" s="112">
        <f t="shared" si="0"/>
        <v>0.14744192162399231</v>
      </c>
      <c r="E133" s="41"/>
    </row>
    <row r="134" spans="1:5" x14ac:dyDescent="0.2">
      <c r="A134" s="43">
        <v>5241</v>
      </c>
      <c r="B134" s="41" t="s">
        <v>315</v>
      </c>
      <c r="C134" s="142">
        <v>2347901.77</v>
      </c>
      <c r="D134" s="44">
        <f t="shared" si="0"/>
        <v>0.1220495907318874</v>
      </c>
      <c r="E134" s="41"/>
    </row>
    <row r="135" spans="1:5" x14ac:dyDescent="0.2">
      <c r="A135" s="43">
        <v>5242</v>
      </c>
      <c r="B135" s="41" t="s">
        <v>316</v>
      </c>
      <c r="C135" s="142">
        <v>322529</v>
      </c>
      <c r="D135" s="44">
        <f t="shared" si="0"/>
        <v>1.6765834479167716E-2</v>
      </c>
      <c r="E135" s="41"/>
    </row>
    <row r="136" spans="1:5" x14ac:dyDescent="0.2">
      <c r="A136" s="43">
        <v>5243</v>
      </c>
      <c r="B136" s="41" t="s">
        <v>317</v>
      </c>
      <c r="C136" s="142">
        <v>165950.29999999999</v>
      </c>
      <c r="D136" s="44">
        <f t="shared" si="0"/>
        <v>8.6264964129372131E-3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55425.75</v>
      </c>
      <c r="D138" s="112">
        <f t="shared" si="0"/>
        <v>2.8811640205492531E-3</v>
      </c>
      <c r="E138" s="41"/>
    </row>
    <row r="139" spans="1:5" x14ac:dyDescent="0.2">
      <c r="A139" s="43">
        <v>5251</v>
      </c>
      <c r="B139" s="41" t="s">
        <v>319</v>
      </c>
      <c r="C139" s="142">
        <v>55425.75</v>
      </c>
      <c r="D139" s="44">
        <f t="shared" si="0"/>
        <v>2.8811640205492531E-3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373687.1</v>
      </c>
      <c r="D181" s="112">
        <f t="shared" si="1"/>
        <v>1.9425155770799507E-2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373687.1</v>
      </c>
      <c r="D182" s="112">
        <f t="shared" si="1"/>
        <v>1.9425155770799507E-2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371753.81</v>
      </c>
      <c r="D187" s="44">
        <f t="shared" si="1"/>
        <v>1.9324658698783564E-2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1933.29</v>
      </c>
      <c r="D189" s="44">
        <f t="shared" si="1"/>
        <v>1.0049707201594323E-4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38" zoomScale="85" zoomScaleNormal="85" workbookViewId="0">
      <selection activeCell="F169" sqref="F16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4681.5</v>
      </c>
      <c r="D15" s="144">
        <v>4681.5</v>
      </c>
      <c r="E15" s="144">
        <v>4681.5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2589.87</v>
      </c>
      <c r="D20" s="144">
        <v>2589.87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1646550.07</v>
      </c>
      <c r="D23" s="144">
        <v>1646550.07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665024.18999999994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665024.18999999994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6741995.5300000003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6741995.5300000003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5278086.5999999996</v>
      </c>
      <c r="D64" s="144">
        <f t="shared" ref="D64:E64" si="0">SUM(D65:D72)</f>
        <v>371753.81000000006</v>
      </c>
      <c r="E64" s="144">
        <f t="shared" si="0"/>
        <v>3168534.5999999996</v>
      </c>
    </row>
    <row r="65" spans="1:9" x14ac:dyDescent="0.2">
      <c r="A65" s="16">
        <v>1241</v>
      </c>
      <c r="B65" s="14" t="s">
        <v>158</v>
      </c>
      <c r="C65" s="144">
        <v>1612872.1</v>
      </c>
      <c r="D65" s="144">
        <v>132351.60999999999</v>
      </c>
      <c r="E65" s="144">
        <v>1144182.23</v>
      </c>
    </row>
    <row r="66" spans="1:9" x14ac:dyDescent="0.2">
      <c r="A66" s="16">
        <v>1242</v>
      </c>
      <c r="B66" s="14" t="s">
        <v>159</v>
      </c>
      <c r="C66" s="144">
        <v>112183.55</v>
      </c>
      <c r="D66" s="144">
        <v>9298.9699999999993</v>
      </c>
      <c r="E66" s="144">
        <v>87597.27</v>
      </c>
    </row>
    <row r="67" spans="1:9" x14ac:dyDescent="0.2">
      <c r="A67" s="16">
        <v>1243</v>
      </c>
      <c r="B67" s="14" t="s">
        <v>160</v>
      </c>
      <c r="C67" s="144">
        <v>299938.63</v>
      </c>
      <c r="D67" s="144">
        <v>45465.16</v>
      </c>
      <c r="E67" s="144">
        <v>291853.63</v>
      </c>
    </row>
    <row r="68" spans="1:9" x14ac:dyDescent="0.2">
      <c r="A68" s="16">
        <v>1244</v>
      </c>
      <c r="B68" s="14" t="s">
        <v>161</v>
      </c>
      <c r="C68" s="144">
        <v>3223108.32</v>
      </c>
      <c r="D68" s="144">
        <v>181639.67</v>
      </c>
      <c r="E68" s="144">
        <v>1627309.47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29984</v>
      </c>
      <c r="D70" s="144">
        <v>2998.4</v>
      </c>
      <c r="E70" s="144">
        <v>17592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89749.2</v>
      </c>
      <c r="D76" s="144">
        <f>SUM(D77:D81)</f>
        <v>1933.29</v>
      </c>
      <c r="E76" s="144">
        <f>SUM(E77:E81)</f>
        <v>83803.23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82209.2</v>
      </c>
      <c r="D77" s="144">
        <v>1179.29</v>
      </c>
      <c r="E77" s="144">
        <v>79216.399999999994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7540</v>
      </c>
      <c r="D80" s="144">
        <v>754</v>
      </c>
      <c r="E80" s="144">
        <v>4586.83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5092637.0100000007</v>
      </c>
      <c r="D110" s="144">
        <f>SUM(D111:D119)</f>
        <v>5092637.0100000007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3025675.12</v>
      </c>
      <c r="D111" s="144">
        <f>C111</f>
        <v>3025675.12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1296266.29</v>
      </c>
      <c r="D112" s="144">
        <f t="shared" ref="D112:D119" si="1">C112</f>
        <v>1296266.29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100000</v>
      </c>
      <c r="D116" s="144">
        <f t="shared" si="1"/>
        <v>100000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649725.31000000006</v>
      </c>
      <c r="D117" s="144">
        <f t="shared" si="1"/>
        <v>649725.31000000006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20970.29</v>
      </c>
      <c r="D119" s="144">
        <f t="shared" si="1"/>
        <v>20970.29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>
      <selection sqref="A1:E38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2366203.42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0.01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941062.83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7309032.3099999996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2"/>
  <sheetViews>
    <sheetView topLeftCell="A43" zoomScaleNormal="100" workbookViewId="0">
      <selection activeCell="A66" sqref="A66:D14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4532596.45</v>
      </c>
      <c r="D10" s="147">
        <v>4970788.01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4532596.45</v>
      </c>
      <c r="D16" s="148">
        <f>SUM(D9:D15)</f>
        <v>4970788.01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1870481.9000000001</v>
      </c>
      <c r="D29" s="148">
        <f>SUM(D30:D37)</f>
        <v>75519.88</v>
      </c>
    </row>
    <row r="30" spans="1:5" x14ac:dyDescent="0.2">
      <c r="A30" s="26">
        <v>1241</v>
      </c>
      <c r="B30" s="22" t="s">
        <v>158</v>
      </c>
      <c r="C30" s="147">
        <v>282538</v>
      </c>
      <c r="D30" s="147">
        <v>75519.88</v>
      </c>
    </row>
    <row r="31" spans="1:5" x14ac:dyDescent="0.2">
      <c r="A31" s="26">
        <v>1242</v>
      </c>
      <c r="B31" s="22" t="s">
        <v>159</v>
      </c>
      <c r="C31" s="147">
        <v>24967.55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1562976.35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1870481.9000000001</v>
      </c>
      <c r="D44" s="148">
        <f>D21+D29+D38</f>
        <v>75519.88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941062.83</v>
      </c>
      <c r="D48" s="148">
        <v>219110.33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729088</v>
      </c>
      <c r="D49" s="148">
        <f>D54+D66+D94+D97+D50</f>
        <v>703822.74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373687.1</v>
      </c>
      <c r="D66" s="148">
        <f>D67+D76+D79+D85</f>
        <v>355012.11</v>
      </c>
    </row>
    <row r="67" spans="1:4" x14ac:dyDescent="0.2">
      <c r="A67" s="26">
        <v>5510</v>
      </c>
      <c r="B67" s="22" t="s">
        <v>358</v>
      </c>
      <c r="C67" s="147">
        <f>SUM(C68:C75)</f>
        <v>373687.1</v>
      </c>
      <c r="D67" s="147">
        <f>SUM(D68:D75)</f>
        <v>355012.11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371753.81</v>
      </c>
      <c r="D72" s="147">
        <v>351618.07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1933.29</v>
      </c>
      <c r="D74" s="147">
        <v>3394.04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355400.9</v>
      </c>
      <c r="D97" s="148">
        <f>SUM(D98:D102)</f>
        <v>348810.63</v>
      </c>
    </row>
    <row r="98" spans="1:4" x14ac:dyDescent="0.2">
      <c r="A98" s="26">
        <v>2111</v>
      </c>
      <c r="B98" s="22" t="s">
        <v>523</v>
      </c>
      <c r="C98" s="147">
        <v>301968.90000000002</v>
      </c>
      <c r="D98" s="147">
        <v>295118.63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53432</v>
      </c>
      <c r="D100" s="147">
        <v>53691.98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0.02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1670150.83</v>
      </c>
      <c r="D139" s="148">
        <f>D48+D49-D103-D106</f>
        <v>922933.07</v>
      </c>
    </row>
    <row r="141" spans="1:4" x14ac:dyDescent="0.2">
      <c r="B141" s="22" t="s">
        <v>598</v>
      </c>
    </row>
    <row r="142" spans="1:4" x14ac:dyDescent="0.2">
      <c r="B142" s="22" t="s">
        <v>599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workbookViewId="0">
      <selection sqref="A1:C32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20178339.710000001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20178339.710000001</v>
      </c>
    </row>
    <row r="23" spans="1:3" x14ac:dyDescent="0.2">
      <c r="B23" s="30" t="s">
        <v>598</v>
      </c>
    </row>
    <row r="24" spans="1:3" x14ac:dyDescent="0.2">
      <c r="B24" s="30" t="s">
        <v>599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showGridLines="0" workbookViewId="0">
      <selection sqref="A1:C51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20734071.68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1870481.9000000001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282538</v>
      </c>
    </row>
    <row r="12" spans="1:3" x14ac:dyDescent="0.2">
      <c r="A12" s="76">
        <v>2.4</v>
      </c>
      <c r="B12" s="63" t="s">
        <v>159</v>
      </c>
      <c r="C12" s="93">
        <v>24967.55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1562976.35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373687.1</v>
      </c>
    </row>
    <row r="32" spans="1:3" x14ac:dyDescent="0.2">
      <c r="A32" s="76" t="s">
        <v>470</v>
      </c>
      <c r="B32" s="63" t="s">
        <v>358</v>
      </c>
      <c r="C32" s="93">
        <v>373687.1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19237276.880000003</v>
      </c>
    </row>
    <row r="42" spans="1:3" x14ac:dyDescent="0.2">
      <c r="B42" s="30" t="s">
        <v>600</v>
      </c>
    </row>
    <row r="43" spans="1:3" x14ac:dyDescent="0.2">
      <c r="B43" s="30" t="s">
        <v>601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zoomScale="78" zoomScaleNormal="78" workbookViewId="0">
      <selection activeCell="K13" sqref="K13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3622047244094491" right="0.23622047244094491" top="0.74803149606299213" bottom="0.74803149606299213" header="0.31496062992125984" footer="0.31496062992125984"/>
  <pageSetup scale="54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2026-01-27T22:37:21Z</cp:lastPrinted>
  <dcterms:created xsi:type="dcterms:W3CDTF">2012-12-11T20:36:24Z</dcterms:created>
  <dcterms:modified xsi:type="dcterms:W3CDTF">2026-01-27T22:37:40Z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